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11640" activeTab="0"/>
  </bookViews>
  <sheets>
    <sheet name="Pitch規格計算" sheetId="1" r:id="rId1"/>
  </sheets>
  <definedNames>
    <definedName name="_xlnm.Print_Area" localSheetId="0">'Pitch規格計算'!$A$1:$BO$74</definedName>
    <definedName name="使用ｺﾞｰﾙ">'Pitch規格計算'!$IN$1:$IN$3</definedName>
  </definedNames>
  <calcPr fullCalcOnLoad="1"/>
</workbook>
</file>

<file path=xl/comments1.xml><?xml version="1.0" encoding="utf-8"?>
<comments xmlns="http://schemas.openxmlformats.org/spreadsheetml/2006/main">
  <authors>
    <author>takashi-ueno</author>
  </authors>
  <commentList>
    <comment ref="A2" authorId="0">
      <text>
        <r>
          <rPr>
            <b/>
            <sz val="9"/>
            <rFont val="ＭＳ Ｐゴシック"/>
            <family val="3"/>
          </rPr>
          <t xml:space="preserve">【リストより選択】セルをクリックし、
右の↓をクリックして選択を。
</t>
        </r>
      </text>
    </comment>
  </commentList>
</comments>
</file>

<file path=xl/sharedStrings.xml><?xml version="1.0" encoding="utf-8"?>
<sst xmlns="http://schemas.openxmlformats.org/spreadsheetml/2006/main" count="36" uniqueCount="27">
  <si>
    <t>ｺｰﾅｰｱｰｸ</t>
  </si>
  <si>
    <t>←</t>
  </si>
  <si>
    <t>→</t>
  </si>
  <si>
    <t>ｾﾝﾀｰｻｰｸﾙ</t>
  </si>
  <si>
    <t>ｺﾞｰﾙｴﾘｱ</t>
  </si>
  <si>
    <t>ﾍﾟﾅﾙﾃｨｴﾘｱ</t>
  </si>
  <si>
    <t>ﾍﾟﾅﾙﾃｨﾏｰｸ</t>
  </si>
  <si>
    <t>ﾍﾟﾅﾙﾃｨｱｰｸ</t>
  </si>
  <si>
    <t>ﾌﾘｰｷｯｸ壁</t>
  </si>
  <si>
    <t>Pitch規格</t>
  </si>
  <si>
    <t>ｺﾞｰﾙ</t>
  </si>
  <si>
    <t>ｺﾞｰﾙ</t>
  </si>
  <si>
    <t>使用ｺﾞｰﾙ</t>
  </si>
  <si>
    <t>ｺﾞｰﾙｴﾘｱ</t>
  </si>
  <si>
    <t>ﾍﾟﾅﾙﾃｨｴﾘｱ</t>
  </si>
  <si>
    <t>ﾍﾟﾅﾙﾃｨﾏｰｸ</t>
  </si>
  <si>
    <t>ｾﾝﾀｰｻｰｸﾙ</t>
  </si>
  <si>
    <t>ｺｰﾅｰｱｰｸ</t>
  </si>
  <si>
    <t>ﾍﾟﾅﾙﾃｨｱｰｸ</t>
  </si>
  <si>
    <t>少年用</t>
  </si>
  <si>
    <t>一般用</t>
  </si>
  <si>
    <t>cm</t>
  </si>
  <si>
    <t>cm</t>
  </si>
  <si>
    <r>
      <t>縦</t>
    </r>
    <r>
      <rPr>
        <b/>
        <sz val="8"/>
        <color indexed="10"/>
        <rFont val="ＭＳ Ｐゴシック"/>
        <family val="3"/>
      </rPr>
      <t>（入力必須）</t>
    </r>
  </si>
  <si>
    <r>
      <t>横</t>
    </r>
    <r>
      <rPr>
        <b/>
        <sz val="8"/>
        <color indexed="10"/>
        <rFont val="ＭＳ Ｐゴシック"/>
        <family val="3"/>
      </rPr>
      <t>（入力必須）</t>
    </r>
  </si>
  <si>
    <r>
      <t>使用ｺﾞｰﾙ</t>
    </r>
    <r>
      <rPr>
        <b/>
        <sz val="8"/>
        <color indexed="10"/>
        <rFont val="ＭＳ Ｐゴシック"/>
        <family val="3"/>
      </rPr>
      <t>（リストより選択）</t>
    </r>
  </si>
  <si>
    <t>少年用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</si>
</sst>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_ "/>
    <numFmt numFmtId="178" formatCode="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28575</xdr:colOff>
      <xdr:row>12</xdr:row>
      <xdr:rowOff>28575</xdr:rowOff>
    </xdr:from>
    <xdr:to>
      <xdr:col>35</xdr:col>
      <xdr:colOff>28575</xdr:colOff>
      <xdr:row>13</xdr:row>
      <xdr:rowOff>28575</xdr:rowOff>
    </xdr:to>
    <xdr:sp>
      <xdr:nvSpPr>
        <xdr:cNvPr id="1" name="Oval 1"/>
        <xdr:cNvSpPr>
          <a:spLocks/>
        </xdr:cNvSpPr>
      </xdr:nvSpPr>
      <xdr:spPr>
        <a:xfrm>
          <a:off x="4791075" y="1400175"/>
          <a:ext cx="66675" cy="6667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42</xdr:col>
      <xdr:colOff>0</xdr:colOff>
      <xdr:row>42</xdr:row>
      <xdr:rowOff>0</xdr:rowOff>
    </xdr:to>
    <xdr:sp>
      <xdr:nvSpPr>
        <xdr:cNvPr id="2" name="Oval 2"/>
        <xdr:cNvSpPr>
          <a:spLocks/>
        </xdr:cNvSpPr>
      </xdr:nvSpPr>
      <xdr:spPr>
        <a:xfrm>
          <a:off x="4362450" y="2438400"/>
          <a:ext cx="933450" cy="9334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28</xdr:col>
      <xdr:colOff>0</xdr:colOff>
      <xdr:row>49</xdr:row>
      <xdr:rowOff>28575</xdr:rowOff>
    </xdr:from>
    <xdr:to>
      <xdr:col>41</xdr:col>
      <xdr:colOff>57150</xdr:colOff>
      <xdr:row>53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867150"/>
          <a:ext cx="923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17</xdr:row>
      <xdr:rowOff>0</xdr:rowOff>
    </xdr:from>
    <xdr:to>
      <xdr:col>41</xdr:col>
      <xdr:colOff>57150</xdr:colOff>
      <xdr:row>20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04975"/>
          <a:ext cx="923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34</xdr:row>
      <xdr:rowOff>28575</xdr:rowOff>
    </xdr:from>
    <xdr:to>
      <xdr:col>35</xdr:col>
      <xdr:colOff>28575</xdr:colOff>
      <xdr:row>35</xdr:row>
      <xdr:rowOff>28575</xdr:rowOff>
    </xdr:to>
    <xdr:sp>
      <xdr:nvSpPr>
        <xdr:cNvPr id="5" name="Oval 5"/>
        <xdr:cNvSpPr>
          <a:spLocks/>
        </xdr:cNvSpPr>
      </xdr:nvSpPr>
      <xdr:spPr>
        <a:xfrm>
          <a:off x="4791075" y="2867025"/>
          <a:ext cx="66675" cy="6667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28575</xdr:colOff>
      <xdr:row>56</xdr:row>
      <xdr:rowOff>28575</xdr:rowOff>
    </xdr:from>
    <xdr:to>
      <xdr:col>35</xdr:col>
      <xdr:colOff>28575</xdr:colOff>
      <xdr:row>57</xdr:row>
      <xdr:rowOff>28575</xdr:rowOff>
    </xdr:to>
    <xdr:sp>
      <xdr:nvSpPr>
        <xdr:cNvPr id="6" name="Oval 6"/>
        <xdr:cNvSpPr>
          <a:spLocks/>
        </xdr:cNvSpPr>
      </xdr:nvSpPr>
      <xdr:spPr>
        <a:xfrm>
          <a:off x="4791075" y="4333875"/>
          <a:ext cx="66675" cy="6667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5</xdr:row>
      <xdr:rowOff>0</xdr:rowOff>
    </xdr:from>
    <xdr:to>
      <xdr:col>55</xdr:col>
      <xdr:colOff>0</xdr:colOff>
      <xdr:row>6</xdr:row>
      <xdr:rowOff>0</xdr:rowOff>
    </xdr:to>
    <xdr:sp>
      <xdr:nvSpPr>
        <xdr:cNvPr id="7" name="Arc 13"/>
        <xdr:cNvSpPr>
          <a:spLocks/>
        </xdr:cNvSpPr>
      </xdr:nvSpPr>
      <xdr:spPr>
        <a:xfrm rot="5400000" flipV="1">
          <a:off x="6096000" y="904875"/>
          <a:ext cx="66675" cy="66675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8" name="Arc 14"/>
        <xdr:cNvSpPr>
          <a:spLocks/>
        </xdr:cNvSpPr>
      </xdr:nvSpPr>
      <xdr:spPr>
        <a:xfrm flipV="1">
          <a:off x="3495675" y="904875"/>
          <a:ext cx="66675" cy="66675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16</xdr:col>
      <xdr:colOff>0</xdr:colOff>
      <xdr:row>65</xdr:row>
      <xdr:rowOff>0</xdr:rowOff>
    </xdr:to>
    <xdr:sp>
      <xdr:nvSpPr>
        <xdr:cNvPr id="9" name="Arc 15"/>
        <xdr:cNvSpPr>
          <a:spLocks/>
        </xdr:cNvSpPr>
      </xdr:nvSpPr>
      <xdr:spPr>
        <a:xfrm rot="16200000" flipV="1">
          <a:off x="3495675" y="4838700"/>
          <a:ext cx="66675" cy="66675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64</xdr:row>
      <xdr:rowOff>0</xdr:rowOff>
    </xdr:from>
    <xdr:to>
      <xdr:col>55</xdr:col>
      <xdr:colOff>0</xdr:colOff>
      <xdr:row>65</xdr:row>
      <xdr:rowOff>0</xdr:rowOff>
    </xdr:to>
    <xdr:sp>
      <xdr:nvSpPr>
        <xdr:cNvPr id="10" name="Arc 16"/>
        <xdr:cNvSpPr>
          <a:spLocks/>
        </xdr:cNvSpPr>
      </xdr:nvSpPr>
      <xdr:spPr>
        <a:xfrm rot="10800000" flipV="1">
          <a:off x="6096000" y="4838700"/>
          <a:ext cx="66675" cy="66675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="115" zoomScaleNormal="115" workbookViewId="0" topLeftCell="A1">
      <selection activeCell="A22" sqref="A22:A23"/>
    </sheetView>
  </sheetViews>
  <sheetFormatPr defaultColWidth="9.00390625" defaultRowHeight="4.5" customHeight="1"/>
  <cols>
    <col min="1" max="1" width="18.375" style="1" bestFit="1" customWidth="1"/>
    <col min="2" max="2" width="13.75390625" style="1" bestFit="1" customWidth="1"/>
    <col min="3" max="3" width="3.25390625" style="1" bestFit="1" customWidth="1"/>
    <col min="4" max="67" width="0.875" style="1" customWidth="1"/>
    <col min="68" max="69" width="0.74609375" style="1" customWidth="1"/>
    <col min="70" max="168" width="0.74609375" style="34" customWidth="1"/>
    <col min="169" max="239" width="0.74609375" style="1" customWidth="1"/>
    <col min="240" max="240" width="2.25390625" style="1" bestFit="1" customWidth="1"/>
    <col min="241" max="241" width="0.74609375" style="1" customWidth="1"/>
    <col min="242" max="242" width="3.25390625" style="1" bestFit="1" customWidth="1"/>
    <col min="243" max="245" width="0.74609375" style="1" customWidth="1"/>
    <col min="246" max="246" width="2.50390625" style="1" bestFit="1" customWidth="1"/>
    <col min="247" max="247" width="0.74609375" style="1" customWidth="1"/>
    <col min="248" max="248" width="5.25390625" style="1" bestFit="1" customWidth="1"/>
    <col min="249" max="249" width="3.25390625" style="1" bestFit="1" customWidth="1"/>
    <col min="250" max="250" width="5.00390625" style="1" bestFit="1" customWidth="1"/>
    <col min="251" max="252" width="6.25390625" style="1" bestFit="1" customWidth="1"/>
    <col min="253" max="253" width="6.00390625" style="1" bestFit="1" customWidth="1"/>
    <col min="254" max="254" width="5.375" style="1" bestFit="1" customWidth="1"/>
    <col min="255" max="255" width="6.25390625" style="1" bestFit="1" customWidth="1"/>
    <col min="256" max="16384" width="5.50390625" style="1" bestFit="1" customWidth="1"/>
  </cols>
  <sheetData>
    <row r="1" spans="4:256" ht="36" customHeight="1">
      <c r="D1" s="39" t="s">
        <v>9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IN1" s="1" t="s">
        <v>12</v>
      </c>
      <c r="IO1" s="1" t="s">
        <v>11</v>
      </c>
      <c r="IP1" s="1" t="s">
        <v>4</v>
      </c>
      <c r="IQ1" s="1" t="s">
        <v>5</v>
      </c>
      <c r="IR1" s="1" t="s">
        <v>6</v>
      </c>
      <c r="IS1" s="1" t="s">
        <v>3</v>
      </c>
      <c r="IT1" s="1" t="s">
        <v>0</v>
      </c>
      <c r="IU1" s="1" t="s">
        <v>7</v>
      </c>
      <c r="IV1" s="1" t="s">
        <v>8</v>
      </c>
    </row>
    <row r="2" spans="1:256" ht="12">
      <c r="A2" s="35" t="s">
        <v>25</v>
      </c>
      <c r="B2" s="37" t="s">
        <v>26</v>
      </c>
      <c r="C2" s="36"/>
      <c r="IN2" s="1" t="s">
        <v>19</v>
      </c>
      <c r="IO2" s="1">
        <v>500</v>
      </c>
      <c r="IP2" s="1">
        <v>400</v>
      </c>
      <c r="IQ2" s="1">
        <v>1200</v>
      </c>
      <c r="IR2" s="32">
        <v>800</v>
      </c>
      <c r="IS2" s="32">
        <v>700</v>
      </c>
      <c r="IT2" s="32">
        <v>100</v>
      </c>
      <c r="IU2" s="32">
        <v>700</v>
      </c>
      <c r="IV2" s="1">
        <v>700</v>
      </c>
    </row>
    <row r="3" spans="1:256" ht="12.75" thickBot="1">
      <c r="A3" s="35"/>
      <c r="B3" s="37"/>
      <c r="C3" s="36"/>
      <c r="IN3" s="1" t="s">
        <v>20</v>
      </c>
      <c r="IO3" s="1">
        <v>732</v>
      </c>
      <c r="IP3" s="1">
        <v>400</v>
      </c>
      <c r="IQ3" s="1">
        <v>1200</v>
      </c>
      <c r="IR3" s="1">
        <v>900</v>
      </c>
      <c r="IS3" s="1">
        <v>600</v>
      </c>
      <c r="IT3" s="1">
        <v>100</v>
      </c>
      <c r="IU3" s="1">
        <f>IS3</f>
        <v>600</v>
      </c>
      <c r="IV3" s="1">
        <f>IS3</f>
        <v>600</v>
      </c>
    </row>
    <row r="4" spans="1:52" ht="5.25" customHeight="1">
      <c r="A4" s="35" t="s">
        <v>23</v>
      </c>
      <c r="B4" s="38">
        <v>8000</v>
      </c>
      <c r="C4" s="36" t="s">
        <v>21</v>
      </c>
      <c r="R4" s="2"/>
      <c r="AA4" s="3"/>
      <c r="AB4" s="3"/>
      <c r="AC4" s="3"/>
      <c r="AD4" s="3"/>
      <c r="AE4" s="3"/>
      <c r="AF4" s="3"/>
      <c r="AG4" s="4"/>
      <c r="AH4" s="5"/>
      <c r="AI4" s="5"/>
      <c r="AJ4" s="5"/>
      <c r="AK4" s="5"/>
      <c r="AL4" s="6"/>
      <c r="AM4" s="3"/>
      <c r="AN4" s="3"/>
      <c r="AO4" s="3"/>
      <c r="AZ4" s="2"/>
    </row>
    <row r="5" spans="1:62" ht="5.25" customHeight="1" thickBot="1">
      <c r="A5" s="35"/>
      <c r="B5" s="38"/>
      <c r="C5" s="36"/>
      <c r="AG5" s="7"/>
      <c r="AH5" s="8"/>
      <c r="AI5" s="8"/>
      <c r="AJ5" s="8"/>
      <c r="AK5" s="8"/>
      <c r="AL5" s="9"/>
      <c r="BD5" s="13"/>
      <c r="BE5" s="13"/>
      <c r="BF5" s="40">
        <f>IF(B4="","",B4)</f>
        <v>8000</v>
      </c>
      <c r="BG5" s="40"/>
      <c r="BH5" s="40"/>
      <c r="BI5" s="40"/>
      <c r="BJ5" s="40"/>
    </row>
    <row r="6" spans="1:67" ht="5.25" customHeight="1">
      <c r="A6" s="35" t="s">
        <v>24</v>
      </c>
      <c r="B6" s="38">
        <v>5000</v>
      </c>
      <c r="C6" s="36" t="s">
        <v>21</v>
      </c>
      <c r="P6" s="4"/>
      <c r="Q6" s="5"/>
      <c r="R6" s="5"/>
      <c r="S6" s="5"/>
      <c r="T6" s="5"/>
      <c r="U6" s="4"/>
      <c r="V6" s="5"/>
      <c r="W6" s="5"/>
      <c r="X6" s="5"/>
      <c r="Y6" s="5"/>
      <c r="Z6" s="5"/>
      <c r="AA6" s="5"/>
      <c r="AB6" s="5"/>
      <c r="AC6" s="4"/>
      <c r="AD6" s="5"/>
      <c r="AE6" s="5"/>
      <c r="AF6" s="5"/>
      <c r="AG6" s="3"/>
      <c r="AH6" s="3"/>
      <c r="AI6" s="3"/>
      <c r="AJ6" s="3"/>
      <c r="AK6" s="3"/>
      <c r="AL6" s="3"/>
      <c r="AM6" s="5"/>
      <c r="AN6" s="5"/>
      <c r="AO6" s="5"/>
      <c r="AP6" s="6"/>
      <c r="AQ6" s="5"/>
      <c r="AR6" s="5"/>
      <c r="AS6" s="5"/>
      <c r="AT6" s="5"/>
      <c r="AU6" s="5"/>
      <c r="AV6" s="5"/>
      <c r="AW6" s="5"/>
      <c r="AX6" s="6"/>
      <c r="AY6" s="5"/>
      <c r="AZ6" s="5"/>
      <c r="BA6" s="5"/>
      <c r="BB6" s="5"/>
      <c r="BC6" s="6"/>
      <c r="BD6" s="21"/>
      <c r="BE6" s="21"/>
      <c r="BF6" s="41"/>
      <c r="BG6" s="41"/>
      <c r="BH6" s="41"/>
      <c r="BI6" s="41"/>
      <c r="BJ6" s="41"/>
      <c r="BK6" s="40">
        <f>IF(B4="","",BF5-B18)</f>
        <v>7900</v>
      </c>
      <c r="BL6" s="40"/>
      <c r="BM6" s="40"/>
      <c r="BN6" s="40"/>
      <c r="BO6" s="40"/>
    </row>
    <row r="7" spans="1:67" ht="5.25" customHeight="1">
      <c r="A7" s="35"/>
      <c r="B7" s="38"/>
      <c r="C7" s="36"/>
      <c r="P7" s="10"/>
      <c r="Q7" s="3"/>
      <c r="R7" s="3"/>
      <c r="S7" s="3"/>
      <c r="T7" s="3"/>
      <c r="U7" s="10"/>
      <c r="V7" s="3"/>
      <c r="W7" s="3"/>
      <c r="X7" s="3"/>
      <c r="Y7" s="3"/>
      <c r="Z7" s="3"/>
      <c r="AA7" s="3"/>
      <c r="AB7" s="3"/>
      <c r="AC7" s="1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3"/>
      <c r="AR7" s="3"/>
      <c r="AS7" s="3"/>
      <c r="AT7" s="3"/>
      <c r="AU7" s="3"/>
      <c r="AV7" s="3"/>
      <c r="AW7" s="3"/>
      <c r="AX7" s="2"/>
      <c r="AY7" s="3"/>
      <c r="AZ7" s="3"/>
      <c r="BA7" s="3"/>
      <c r="BB7" s="3"/>
      <c r="BC7" s="2"/>
      <c r="BD7" s="20"/>
      <c r="BE7" s="14"/>
      <c r="BF7" s="14"/>
      <c r="BG7" s="14"/>
      <c r="BH7" s="14"/>
      <c r="BI7" s="14"/>
      <c r="BJ7" s="14"/>
      <c r="BK7" s="40"/>
      <c r="BL7" s="40"/>
      <c r="BM7" s="40"/>
      <c r="BN7" s="40"/>
      <c r="BO7" s="40"/>
    </row>
    <row r="8" spans="1:55" ht="5.25" customHeight="1">
      <c r="A8" s="35" t="s">
        <v>10</v>
      </c>
      <c r="B8" s="35">
        <f>IF($B$2="【リストより選択】","使用ｺﾞｰﾙ選択を！",VLOOKUP($B$2,$IN:$IV,2,FALSE))</f>
        <v>500</v>
      </c>
      <c r="C8" s="36" t="s">
        <v>21</v>
      </c>
      <c r="P8" s="10"/>
      <c r="Q8" s="3"/>
      <c r="R8" s="3"/>
      <c r="S8" s="3"/>
      <c r="T8" s="3"/>
      <c r="U8" s="10"/>
      <c r="V8" s="3"/>
      <c r="W8" s="3"/>
      <c r="X8" s="3"/>
      <c r="Y8" s="3"/>
      <c r="Z8" s="3"/>
      <c r="AA8" s="3"/>
      <c r="AB8" s="3"/>
      <c r="AC8" s="10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3"/>
      <c r="AR8" s="3"/>
      <c r="AS8" s="3"/>
      <c r="AT8" s="3"/>
      <c r="AU8" s="3"/>
      <c r="AV8" s="3"/>
      <c r="AW8" s="3"/>
      <c r="AX8" s="2"/>
      <c r="AY8" s="3"/>
      <c r="AZ8" s="3"/>
      <c r="BA8" s="3"/>
      <c r="BB8" s="3"/>
      <c r="BC8" s="2"/>
    </row>
    <row r="9" spans="1:62" ht="5.25" customHeight="1" thickBot="1">
      <c r="A9" s="35"/>
      <c r="B9" s="35"/>
      <c r="C9" s="36"/>
      <c r="P9" s="10"/>
      <c r="Q9" s="3"/>
      <c r="R9" s="3"/>
      <c r="S9" s="3"/>
      <c r="T9" s="3"/>
      <c r="U9" s="10"/>
      <c r="V9" s="3"/>
      <c r="W9" s="3"/>
      <c r="X9" s="3"/>
      <c r="Y9" s="3"/>
      <c r="Z9" s="3"/>
      <c r="AA9" s="3"/>
      <c r="AB9" s="3"/>
      <c r="AC9" s="7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9"/>
      <c r="AQ9" s="13"/>
      <c r="AR9" s="13"/>
      <c r="AS9" s="13"/>
      <c r="AT9" s="13"/>
      <c r="AU9" s="13"/>
      <c r="AV9" s="13"/>
      <c r="AW9" s="13"/>
      <c r="AX9" s="16"/>
      <c r="AY9" s="13"/>
      <c r="AZ9" s="13"/>
      <c r="BA9" s="13"/>
      <c r="BB9" s="13"/>
      <c r="BC9" s="16"/>
      <c r="BD9" s="13"/>
      <c r="BE9" s="13"/>
      <c r="BF9" s="40">
        <f>IF(B4="","",BF5-B10)</f>
        <v>7600</v>
      </c>
      <c r="BG9" s="40"/>
      <c r="BH9" s="40"/>
      <c r="BI9" s="40"/>
      <c r="BJ9" s="40"/>
    </row>
    <row r="10" spans="1:62" ht="5.25" customHeight="1">
      <c r="A10" s="35" t="s">
        <v>13</v>
      </c>
      <c r="B10" s="35">
        <f>IF($B$2="【リストより選択】","使用ｺﾞｰﾙ選択を！",VLOOKUP($B$2,$IN:$IV,3,FALSE))</f>
        <v>400</v>
      </c>
      <c r="C10" s="36" t="s">
        <v>21</v>
      </c>
      <c r="P10" s="10"/>
      <c r="Q10" s="3"/>
      <c r="R10" s="3"/>
      <c r="S10" s="3"/>
      <c r="T10" s="3"/>
      <c r="U10" s="1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14"/>
      <c r="AR10" s="14"/>
      <c r="AS10" s="14"/>
      <c r="AT10" s="14"/>
      <c r="AU10" s="14"/>
      <c r="AV10" s="14"/>
      <c r="AW10" s="14"/>
      <c r="AX10" s="17"/>
      <c r="AY10" s="14"/>
      <c r="AZ10" s="14"/>
      <c r="BA10" s="14"/>
      <c r="BB10" s="14"/>
      <c r="BC10" s="17"/>
      <c r="BD10" s="14"/>
      <c r="BE10" s="14"/>
      <c r="BF10" s="40"/>
      <c r="BG10" s="40"/>
      <c r="BH10" s="40"/>
      <c r="BI10" s="40"/>
      <c r="BJ10" s="40"/>
    </row>
    <row r="11" spans="1:55" ht="5.25" customHeight="1">
      <c r="A11" s="35"/>
      <c r="B11" s="35"/>
      <c r="C11" s="36"/>
      <c r="P11" s="10"/>
      <c r="Q11" s="3"/>
      <c r="R11" s="3"/>
      <c r="S11" s="3"/>
      <c r="T11" s="3"/>
      <c r="U11" s="10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2"/>
      <c r="AY11" s="3"/>
      <c r="AZ11" s="3"/>
      <c r="BA11" s="3"/>
      <c r="BB11" s="3"/>
      <c r="BC11" s="2"/>
    </row>
    <row r="12" spans="1:55" ht="5.25" customHeight="1">
      <c r="A12" s="35" t="s">
        <v>14</v>
      </c>
      <c r="B12" s="35">
        <f>IF($B$2="【リストより選択】","使用ｺﾞｰﾙ選択を！",VLOOKUP($B$2,$IN:$IV,4,FALSE))</f>
        <v>1200</v>
      </c>
      <c r="C12" s="36" t="s">
        <v>21</v>
      </c>
      <c r="P12" s="10"/>
      <c r="Q12" s="3"/>
      <c r="R12" s="3"/>
      <c r="S12" s="3"/>
      <c r="T12" s="3"/>
      <c r="U12" s="10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2"/>
      <c r="AY12" s="3"/>
      <c r="AZ12" s="3"/>
      <c r="BA12" s="3"/>
      <c r="BB12" s="3"/>
      <c r="BC12" s="2"/>
    </row>
    <row r="13" spans="1:62" ht="5.25" customHeight="1">
      <c r="A13" s="35"/>
      <c r="B13" s="35"/>
      <c r="C13" s="36"/>
      <c r="P13" s="10"/>
      <c r="Q13" s="3"/>
      <c r="R13" s="3"/>
      <c r="S13" s="3"/>
      <c r="T13" s="3"/>
      <c r="U13" s="1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6"/>
      <c r="AY13" s="13"/>
      <c r="AZ13" s="13"/>
      <c r="BA13" s="13"/>
      <c r="BB13" s="13"/>
      <c r="BC13" s="16"/>
      <c r="BD13" s="13"/>
      <c r="BE13" s="13"/>
      <c r="BF13" s="40">
        <f>IF(B4="","",BF5-B14)</f>
        <v>7200</v>
      </c>
      <c r="BG13" s="40"/>
      <c r="BH13" s="40"/>
      <c r="BI13" s="40"/>
      <c r="BJ13" s="40"/>
    </row>
    <row r="14" spans="1:62" ht="5.25" customHeight="1">
      <c r="A14" s="35" t="s">
        <v>15</v>
      </c>
      <c r="B14" s="35">
        <f>IF($B$2="【リストより選択】","使用ｺﾞｰﾙ選択を！",VLOOKUP($B$2,$IN:$IV,5,FALSE))</f>
        <v>800</v>
      </c>
      <c r="C14" s="36" t="s">
        <v>21</v>
      </c>
      <c r="P14" s="10"/>
      <c r="Q14" s="3"/>
      <c r="R14" s="3"/>
      <c r="S14" s="3"/>
      <c r="T14" s="3"/>
      <c r="U14" s="10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7"/>
      <c r="AY14" s="14"/>
      <c r="AZ14" s="14"/>
      <c r="BA14" s="14"/>
      <c r="BB14" s="14"/>
      <c r="BC14" s="17"/>
      <c r="BD14" s="14"/>
      <c r="BE14" s="14"/>
      <c r="BF14" s="40"/>
      <c r="BG14" s="40"/>
      <c r="BH14" s="40"/>
      <c r="BI14" s="40"/>
      <c r="BJ14" s="40"/>
    </row>
    <row r="15" spans="1:55" ht="5.25" customHeight="1">
      <c r="A15" s="35"/>
      <c r="B15" s="35"/>
      <c r="C15" s="36"/>
      <c r="P15" s="10"/>
      <c r="Q15" s="3"/>
      <c r="R15" s="3"/>
      <c r="S15" s="3"/>
      <c r="T15" s="3"/>
      <c r="U15" s="10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2"/>
      <c r="AY15" s="3"/>
      <c r="AZ15" s="3"/>
      <c r="BA15" s="3"/>
      <c r="BB15" s="3"/>
      <c r="BC15" s="2"/>
    </row>
    <row r="16" spans="1:55" ht="5.25" customHeight="1">
      <c r="A16" s="35" t="s">
        <v>16</v>
      </c>
      <c r="B16" s="35">
        <f>IF($B$2="【リストより選択】","使用ｺﾞｰﾙ選択を！",VLOOKUP($B$2,$IN:$IV,6,FALSE))</f>
        <v>700</v>
      </c>
      <c r="C16" s="36" t="s">
        <v>21</v>
      </c>
      <c r="P16" s="10"/>
      <c r="Q16" s="3"/>
      <c r="R16" s="3"/>
      <c r="S16" s="3"/>
      <c r="T16" s="3"/>
      <c r="U16" s="10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2"/>
      <c r="AY16" s="3"/>
      <c r="AZ16" s="3"/>
      <c r="BA16" s="3"/>
      <c r="BB16" s="3"/>
      <c r="BC16" s="2"/>
    </row>
    <row r="17" spans="1:62" ht="5.25" customHeight="1" thickBot="1">
      <c r="A17" s="35"/>
      <c r="B17" s="35"/>
      <c r="C17" s="36"/>
      <c r="P17" s="10"/>
      <c r="Q17" s="3"/>
      <c r="R17" s="3"/>
      <c r="S17" s="3"/>
      <c r="T17" s="3"/>
      <c r="U17" s="7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9"/>
      <c r="AY17" s="13"/>
      <c r="AZ17" s="13"/>
      <c r="BA17" s="13"/>
      <c r="BB17" s="13"/>
      <c r="BC17" s="16"/>
      <c r="BD17" s="13"/>
      <c r="BE17" s="13"/>
      <c r="BF17" s="40">
        <f>IF(B4="","",BF5-B12)</f>
        <v>6800</v>
      </c>
      <c r="BG17" s="40"/>
      <c r="BH17" s="40"/>
      <c r="BI17" s="40"/>
      <c r="BJ17" s="40"/>
    </row>
    <row r="18" spans="1:62" ht="5.25" customHeight="1">
      <c r="A18" s="35" t="s">
        <v>17</v>
      </c>
      <c r="B18" s="35">
        <f>IF($B$2="【リストより選択】","使用ｺﾞｰﾙ選択を！",VLOOKUP($B$2,$IN:$IV,7,FALSE))</f>
        <v>100</v>
      </c>
      <c r="C18" s="36" t="s">
        <v>21</v>
      </c>
      <c r="P18" s="1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14"/>
      <c r="AZ18" s="14"/>
      <c r="BA18" s="14"/>
      <c r="BB18" s="14"/>
      <c r="BC18" s="17"/>
      <c r="BD18" s="14"/>
      <c r="BE18" s="14"/>
      <c r="BF18" s="40"/>
      <c r="BG18" s="40"/>
      <c r="BH18" s="40"/>
      <c r="BI18" s="40"/>
      <c r="BJ18" s="40"/>
    </row>
    <row r="19" spans="1:55" ht="5.25" customHeight="1">
      <c r="A19" s="35"/>
      <c r="B19" s="35"/>
      <c r="C19" s="36"/>
      <c r="P19" s="1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2"/>
    </row>
    <row r="20" spans="1:62" ht="5.25" customHeight="1">
      <c r="A20" s="35" t="s">
        <v>18</v>
      </c>
      <c r="B20" s="35">
        <f>IF($B$2="【リストより選択】","使用ｺﾞｰﾙ選択を！",VLOOKUP($B$2,$IN:$IV,8,FALSE))</f>
        <v>700</v>
      </c>
      <c r="C20" s="36" t="s">
        <v>21</v>
      </c>
      <c r="P20" s="1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6"/>
      <c r="BD20" s="13"/>
      <c r="BE20" s="13"/>
      <c r="BF20" s="40">
        <f>IF(B4="","",BF13-B20)</f>
        <v>6500</v>
      </c>
      <c r="BG20" s="40"/>
      <c r="BH20" s="40"/>
      <c r="BI20" s="40"/>
      <c r="BJ20" s="40"/>
    </row>
    <row r="21" spans="1:62" ht="5.25" customHeight="1">
      <c r="A21" s="35"/>
      <c r="B21" s="35"/>
      <c r="C21" s="36"/>
      <c r="P21" s="1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7"/>
      <c r="BD21" s="14"/>
      <c r="BE21" s="14"/>
      <c r="BF21" s="40"/>
      <c r="BG21" s="40"/>
      <c r="BH21" s="40"/>
      <c r="BI21" s="40"/>
      <c r="BJ21" s="40"/>
    </row>
    <row r="22" spans="1:55" ht="5.25" customHeight="1">
      <c r="A22" s="35" t="s">
        <v>8</v>
      </c>
      <c r="B22" s="35">
        <f>IF($B$2="【リストより選択】","使用ｺﾞｰﾙ選択を！",VLOOKUP($B$2,$IN:$IV,9,FALSE))</f>
        <v>700</v>
      </c>
      <c r="C22" s="36" t="s">
        <v>22</v>
      </c>
      <c r="P22" s="1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2"/>
    </row>
    <row r="23" spans="1:55" ht="5.25" customHeight="1">
      <c r="A23" s="35"/>
      <c r="B23" s="35"/>
      <c r="C23" s="36"/>
      <c r="P23" s="1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2"/>
    </row>
    <row r="24" spans="16:55" ht="5.25" customHeight="1">
      <c r="P24" s="1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2"/>
    </row>
    <row r="25" spans="16:55" ht="5.25" customHeight="1">
      <c r="P25" s="1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2"/>
    </row>
    <row r="26" spans="16:55" ht="5.25" customHeight="1">
      <c r="P26" s="1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2"/>
    </row>
    <row r="27" spans="16:55" ht="5.25" customHeight="1">
      <c r="P27" s="10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1"/>
      <c r="AG27" s="11"/>
      <c r="AH27" s="3"/>
      <c r="AI27" s="11"/>
      <c r="AJ27" s="11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2"/>
    </row>
    <row r="28" spans="16:62" ht="5.25" customHeight="1">
      <c r="P28" s="10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1"/>
      <c r="AG28" s="11"/>
      <c r="AH28" s="3"/>
      <c r="AI28" s="11"/>
      <c r="AJ28" s="18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6"/>
      <c r="BD28" s="13"/>
      <c r="BE28" s="13"/>
      <c r="BF28" s="40">
        <f>IF(B4="","",BF35+B16)</f>
        <v>4700</v>
      </c>
      <c r="BG28" s="40"/>
      <c r="BH28" s="40"/>
      <c r="BI28" s="40"/>
      <c r="BJ28" s="40"/>
    </row>
    <row r="29" spans="15:62" ht="5.25" customHeight="1">
      <c r="O29" s="3"/>
      <c r="P29" s="1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7"/>
      <c r="BD29" s="14"/>
      <c r="BE29" s="14"/>
      <c r="BF29" s="40"/>
      <c r="BG29" s="40"/>
      <c r="BH29" s="40"/>
      <c r="BI29" s="40"/>
      <c r="BJ29" s="40"/>
    </row>
    <row r="30" spans="15:55" ht="5.25" customHeight="1">
      <c r="O30" s="3"/>
      <c r="P30" s="1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2"/>
    </row>
    <row r="31" spans="15:55" ht="5.25" customHeight="1">
      <c r="O31" s="3"/>
      <c r="P31" s="10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2"/>
    </row>
    <row r="32" spans="15:55" ht="5.25" customHeight="1">
      <c r="O32" s="3"/>
      <c r="P32" s="1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2"/>
    </row>
    <row r="33" spans="15:55" ht="5.25" customHeight="1">
      <c r="O33" s="3"/>
      <c r="P33" s="1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2"/>
    </row>
    <row r="34" spans="15:55" ht="5.25" customHeight="1">
      <c r="O34" s="3"/>
      <c r="P34" s="10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2"/>
    </row>
    <row r="35" spans="15:62" ht="5.25" customHeight="1" thickBot="1">
      <c r="O35" s="3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9"/>
      <c r="BD35" s="15"/>
      <c r="BE35" s="13"/>
      <c r="BF35" s="40">
        <f>IF(B4="","",B4/2)</f>
        <v>4000</v>
      </c>
      <c r="BG35" s="40"/>
      <c r="BH35" s="40"/>
      <c r="BI35" s="40"/>
      <c r="BJ35" s="40"/>
    </row>
    <row r="36" spans="16:62" ht="5.25" customHeight="1">
      <c r="P36" s="10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2"/>
      <c r="BD36" s="20"/>
      <c r="BE36" s="14"/>
      <c r="BF36" s="40"/>
      <c r="BG36" s="40"/>
      <c r="BH36" s="40"/>
      <c r="BI36" s="40"/>
      <c r="BJ36" s="40"/>
    </row>
    <row r="37" spans="16:55" ht="5.25" customHeight="1">
      <c r="P37" s="10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2"/>
    </row>
    <row r="38" spans="16:55" ht="5.25" customHeight="1">
      <c r="P38" s="1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2"/>
    </row>
    <row r="39" spans="16:55" ht="5.25" customHeight="1">
      <c r="P39" s="1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2"/>
    </row>
    <row r="40" spans="16:55" ht="5.25" customHeight="1">
      <c r="P40" s="1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2"/>
    </row>
    <row r="41" spans="16:55" ht="5.25" customHeight="1">
      <c r="P41" s="1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2"/>
    </row>
    <row r="42" spans="16:62" ht="5.25" customHeight="1">
      <c r="P42" s="10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6"/>
      <c r="BD42" s="13"/>
      <c r="BE42" s="13"/>
      <c r="BF42" s="40">
        <f>IF(B4="","",BF35-B16)</f>
        <v>3300</v>
      </c>
      <c r="BG42" s="40"/>
      <c r="BH42" s="40"/>
      <c r="BI42" s="40"/>
      <c r="BJ42" s="40"/>
    </row>
    <row r="43" spans="16:62" ht="5.25" customHeight="1">
      <c r="P43" s="10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7"/>
      <c r="BD43" s="14"/>
      <c r="BE43" s="14"/>
      <c r="BF43" s="40"/>
      <c r="BG43" s="40"/>
      <c r="BH43" s="40"/>
      <c r="BI43" s="40"/>
      <c r="BJ43" s="40"/>
    </row>
    <row r="44" spans="16:55" ht="5.25" customHeight="1">
      <c r="P44" s="10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2"/>
    </row>
    <row r="45" spans="16:55" ht="5.25" customHeight="1">
      <c r="P45" s="10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2"/>
    </row>
    <row r="46" spans="16:55" ht="5.25" customHeight="1">
      <c r="P46" s="10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2"/>
    </row>
    <row r="47" spans="16:55" ht="5.25" customHeight="1">
      <c r="P47" s="10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2"/>
    </row>
    <row r="48" spans="16:55" ht="5.25" customHeight="1">
      <c r="P48" s="10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2"/>
    </row>
    <row r="49" spans="16:55" ht="5.25" customHeight="1">
      <c r="P49" s="1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2"/>
    </row>
    <row r="50" spans="16:62" ht="5.25" customHeight="1">
      <c r="P50" s="10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6"/>
      <c r="BD50" s="13"/>
      <c r="BE50" s="13"/>
      <c r="BF50" s="40">
        <f>IF(B4="","",BF57+B20)</f>
        <v>1500</v>
      </c>
      <c r="BG50" s="40"/>
      <c r="BH50" s="40"/>
      <c r="BI50" s="40"/>
      <c r="BJ50" s="40"/>
    </row>
    <row r="51" spans="16:62" ht="5.25" customHeight="1">
      <c r="P51" s="10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7"/>
      <c r="BD51" s="14"/>
      <c r="BE51" s="14"/>
      <c r="BF51" s="40"/>
      <c r="BG51" s="40"/>
      <c r="BH51" s="40"/>
      <c r="BI51" s="40"/>
      <c r="BJ51" s="40"/>
    </row>
    <row r="52" spans="16:55" ht="5.25" customHeight="1">
      <c r="P52" s="10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2"/>
    </row>
    <row r="53" spans="16:62" ht="5.25" customHeight="1" thickBot="1">
      <c r="P53" s="10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13"/>
      <c r="AZ53" s="13"/>
      <c r="BA53" s="13"/>
      <c r="BB53" s="13"/>
      <c r="BC53" s="16"/>
      <c r="BD53" s="13"/>
      <c r="BE53" s="13"/>
      <c r="BF53" s="40">
        <f>IF(B4="","",BF65+B12)</f>
        <v>1200</v>
      </c>
      <c r="BG53" s="40"/>
      <c r="BH53" s="40"/>
      <c r="BI53" s="40"/>
      <c r="BJ53" s="40"/>
    </row>
    <row r="54" spans="16:62" ht="5.25" customHeight="1">
      <c r="P54" s="10"/>
      <c r="Q54" s="3"/>
      <c r="R54" s="3"/>
      <c r="S54" s="3"/>
      <c r="T54" s="3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"/>
      <c r="AY54" s="14"/>
      <c r="AZ54" s="14"/>
      <c r="BA54" s="14"/>
      <c r="BB54" s="14"/>
      <c r="BC54" s="17"/>
      <c r="BD54" s="14"/>
      <c r="BE54" s="14"/>
      <c r="BF54" s="40"/>
      <c r="BG54" s="40"/>
      <c r="BH54" s="40"/>
      <c r="BI54" s="40"/>
      <c r="BJ54" s="40"/>
    </row>
    <row r="55" spans="16:55" ht="5.25" customHeight="1">
      <c r="P55" s="10"/>
      <c r="Q55" s="3"/>
      <c r="R55" s="3"/>
      <c r="S55" s="3"/>
      <c r="T55" s="3"/>
      <c r="U55" s="10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2"/>
      <c r="AY55" s="3"/>
      <c r="AZ55" s="3"/>
      <c r="BA55" s="3"/>
      <c r="BB55" s="3"/>
      <c r="BC55" s="2"/>
    </row>
    <row r="56" spans="16:55" ht="5.25" customHeight="1">
      <c r="P56" s="10"/>
      <c r="Q56" s="3"/>
      <c r="R56" s="3"/>
      <c r="S56" s="3"/>
      <c r="T56" s="3"/>
      <c r="U56" s="10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2"/>
      <c r="AY56" s="3"/>
      <c r="AZ56" s="3"/>
      <c r="BA56" s="3"/>
      <c r="BB56" s="3"/>
      <c r="BC56" s="2"/>
    </row>
    <row r="57" spans="16:62" ht="5.25" customHeight="1">
      <c r="P57" s="10"/>
      <c r="Q57" s="3"/>
      <c r="R57" s="3"/>
      <c r="S57" s="3"/>
      <c r="T57" s="3"/>
      <c r="U57" s="10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1"/>
      <c r="AG57" s="11"/>
      <c r="AH57" s="3"/>
      <c r="AI57" s="11"/>
      <c r="AJ57" s="18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6"/>
      <c r="AY57" s="13"/>
      <c r="AZ57" s="13"/>
      <c r="BA57" s="13"/>
      <c r="BB57" s="13"/>
      <c r="BC57" s="16"/>
      <c r="BD57" s="13"/>
      <c r="BE57" s="13"/>
      <c r="BF57" s="40">
        <f>IF(B4="","",BF65+B14)</f>
        <v>800</v>
      </c>
      <c r="BG57" s="40"/>
      <c r="BH57" s="40"/>
      <c r="BI57" s="40"/>
      <c r="BJ57" s="40"/>
    </row>
    <row r="58" spans="16:62" ht="5.25" customHeight="1">
      <c r="P58" s="10"/>
      <c r="Q58" s="3"/>
      <c r="R58" s="3"/>
      <c r="S58" s="3"/>
      <c r="T58" s="3"/>
      <c r="U58" s="10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11"/>
      <c r="AG58" s="11"/>
      <c r="AH58" s="3"/>
      <c r="AI58" s="11"/>
      <c r="AJ58" s="19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7"/>
      <c r="AY58" s="14"/>
      <c r="AZ58" s="14"/>
      <c r="BA58" s="14"/>
      <c r="BB58" s="14"/>
      <c r="BC58" s="17"/>
      <c r="BD58" s="14"/>
      <c r="BE58" s="14"/>
      <c r="BF58" s="40"/>
      <c r="BG58" s="40"/>
      <c r="BH58" s="40"/>
      <c r="BI58" s="40"/>
      <c r="BJ58" s="40"/>
    </row>
    <row r="59" spans="16:55" ht="5.25" customHeight="1">
      <c r="P59" s="10"/>
      <c r="Q59" s="3"/>
      <c r="R59" s="3"/>
      <c r="S59" s="3"/>
      <c r="T59" s="3"/>
      <c r="U59" s="10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2"/>
      <c r="AY59" s="3"/>
      <c r="AZ59" s="3"/>
      <c r="BA59" s="3"/>
      <c r="BB59" s="3"/>
      <c r="BC59" s="2"/>
    </row>
    <row r="60" spans="16:55" ht="5.25" customHeight="1">
      <c r="P60" s="10"/>
      <c r="Q60" s="3"/>
      <c r="R60" s="3"/>
      <c r="S60" s="3"/>
      <c r="T60" s="3"/>
      <c r="U60" s="10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2"/>
      <c r="AY60" s="3"/>
      <c r="AZ60" s="3"/>
      <c r="BA60" s="3"/>
      <c r="BB60" s="3"/>
      <c r="BC60" s="2"/>
    </row>
    <row r="61" spans="16:62" ht="5.25" customHeight="1" thickBot="1">
      <c r="P61" s="10"/>
      <c r="Q61" s="3"/>
      <c r="R61" s="3"/>
      <c r="S61" s="3"/>
      <c r="T61" s="3"/>
      <c r="U61" s="10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13"/>
      <c r="AR61" s="13"/>
      <c r="AS61" s="13"/>
      <c r="AT61" s="13"/>
      <c r="AU61" s="13"/>
      <c r="AV61" s="13"/>
      <c r="AW61" s="13"/>
      <c r="AX61" s="16"/>
      <c r="AY61" s="13"/>
      <c r="AZ61" s="13"/>
      <c r="BA61" s="13"/>
      <c r="BB61" s="13"/>
      <c r="BC61" s="16"/>
      <c r="BD61" s="13"/>
      <c r="BE61" s="13"/>
      <c r="BF61" s="40">
        <f>IF(B4="","",BF65+B10)</f>
        <v>400</v>
      </c>
      <c r="BG61" s="40"/>
      <c r="BH61" s="40"/>
      <c r="BI61" s="40"/>
      <c r="BJ61" s="40"/>
    </row>
    <row r="62" spans="16:62" ht="5.25" customHeight="1">
      <c r="P62" s="10"/>
      <c r="Q62" s="3"/>
      <c r="R62" s="3"/>
      <c r="S62" s="3"/>
      <c r="T62" s="3"/>
      <c r="U62" s="10"/>
      <c r="V62" s="3"/>
      <c r="W62" s="3"/>
      <c r="X62" s="3"/>
      <c r="Y62" s="3"/>
      <c r="Z62" s="3"/>
      <c r="AA62" s="3"/>
      <c r="AB62" s="3"/>
      <c r="AC62" s="4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6"/>
      <c r="AQ62" s="14"/>
      <c r="AR62" s="14"/>
      <c r="AS62" s="14"/>
      <c r="AT62" s="14"/>
      <c r="AU62" s="14"/>
      <c r="AV62" s="14"/>
      <c r="AW62" s="14"/>
      <c r="AX62" s="17"/>
      <c r="AY62" s="14"/>
      <c r="AZ62" s="14"/>
      <c r="BA62" s="14"/>
      <c r="BB62" s="14"/>
      <c r="BC62" s="17"/>
      <c r="BD62" s="14"/>
      <c r="BE62" s="14"/>
      <c r="BF62" s="40"/>
      <c r="BG62" s="40"/>
      <c r="BH62" s="40"/>
      <c r="BI62" s="40"/>
      <c r="BJ62" s="40"/>
    </row>
    <row r="63" spans="16:55" ht="5.25" customHeight="1">
      <c r="P63" s="10"/>
      <c r="Q63" s="3"/>
      <c r="R63" s="3"/>
      <c r="S63" s="3"/>
      <c r="T63" s="3"/>
      <c r="U63" s="10"/>
      <c r="V63" s="3"/>
      <c r="W63" s="3"/>
      <c r="X63" s="3"/>
      <c r="Y63" s="3"/>
      <c r="Z63" s="3"/>
      <c r="AA63" s="3"/>
      <c r="AB63" s="3"/>
      <c r="AC63" s="10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3"/>
      <c r="AR63" s="3"/>
      <c r="AS63" s="3"/>
      <c r="AT63" s="3"/>
      <c r="AU63" s="3"/>
      <c r="AV63" s="3"/>
      <c r="AW63" s="3"/>
      <c r="AX63" s="2"/>
      <c r="AY63" s="3"/>
      <c r="AZ63" s="3"/>
      <c r="BA63" s="3"/>
      <c r="BB63" s="3"/>
      <c r="BC63" s="2"/>
    </row>
    <row r="64" spans="16:67" ht="5.25" customHeight="1">
      <c r="P64" s="10"/>
      <c r="Q64" s="3"/>
      <c r="R64" s="3"/>
      <c r="S64" s="3"/>
      <c r="T64" s="3"/>
      <c r="U64" s="10"/>
      <c r="V64" s="3"/>
      <c r="W64" s="3"/>
      <c r="X64" s="3"/>
      <c r="Y64" s="3"/>
      <c r="Z64" s="3"/>
      <c r="AA64" s="3"/>
      <c r="AB64" s="3"/>
      <c r="AC64" s="10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2"/>
      <c r="AQ64" s="3"/>
      <c r="AR64" s="3"/>
      <c r="AS64" s="3"/>
      <c r="AT64" s="3"/>
      <c r="AU64" s="3"/>
      <c r="AV64" s="3"/>
      <c r="AW64" s="3"/>
      <c r="AX64" s="2"/>
      <c r="AY64" s="3"/>
      <c r="AZ64" s="3"/>
      <c r="BA64" s="3"/>
      <c r="BB64" s="3"/>
      <c r="BC64" s="2"/>
      <c r="BD64" s="15"/>
      <c r="BE64" s="13"/>
      <c r="BF64" s="13"/>
      <c r="BG64" s="13"/>
      <c r="BH64" s="13"/>
      <c r="BI64" s="13"/>
      <c r="BJ64" s="13"/>
      <c r="BK64" s="40">
        <f>IF(B4="","",BF65+B18)</f>
        <v>100</v>
      </c>
      <c r="BL64" s="40"/>
      <c r="BM64" s="40"/>
      <c r="BN64" s="40"/>
      <c r="BO64" s="40"/>
    </row>
    <row r="65" spans="16:67" ht="5.25" customHeight="1" thickBot="1">
      <c r="P65" s="7"/>
      <c r="Q65" s="8"/>
      <c r="R65" s="8"/>
      <c r="S65" s="8"/>
      <c r="T65" s="8"/>
      <c r="U65" s="7"/>
      <c r="V65" s="8"/>
      <c r="W65" s="8"/>
      <c r="X65" s="8"/>
      <c r="Y65" s="8"/>
      <c r="Z65" s="8"/>
      <c r="AA65" s="8"/>
      <c r="AB65" s="8"/>
      <c r="AC65" s="7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9"/>
      <c r="AQ65" s="8"/>
      <c r="AR65" s="8"/>
      <c r="AS65" s="8"/>
      <c r="AT65" s="8"/>
      <c r="AU65" s="8"/>
      <c r="AV65" s="8"/>
      <c r="AW65" s="8"/>
      <c r="AX65" s="9"/>
      <c r="AY65" s="8"/>
      <c r="AZ65" s="8"/>
      <c r="BA65" s="8"/>
      <c r="BB65" s="8"/>
      <c r="BC65" s="9"/>
      <c r="BD65" s="13"/>
      <c r="BE65" s="13"/>
      <c r="BF65" s="45">
        <v>0</v>
      </c>
      <c r="BG65" s="45"/>
      <c r="BH65" s="45"/>
      <c r="BI65" s="45"/>
      <c r="BJ65" s="45"/>
      <c r="BK65" s="40"/>
      <c r="BL65" s="40"/>
      <c r="BM65" s="40"/>
      <c r="BN65" s="40"/>
      <c r="BO65" s="40"/>
    </row>
    <row r="66" spans="15:62" ht="5.25" customHeight="1">
      <c r="O66" s="22"/>
      <c r="P66" s="28"/>
      <c r="Q66" s="25"/>
      <c r="T66" s="24"/>
      <c r="U66" s="25"/>
      <c r="AA66" s="3"/>
      <c r="AB66" s="24"/>
      <c r="AC66" s="25"/>
      <c r="AD66" s="3"/>
      <c r="AE66" s="3"/>
      <c r="AF66" s="3"/>
      <c r="AG66" s="4"/>
      <c r="AH66" s="5"/>
      <c r="AI66" s="24"/>
      <c r="AJ66" s="25"/>
      <c r="AK66" s="5"/>
      <c r="AL66" s="6"/>
      <c r="AM66" s="3"/>
      <c r="AN66" s="3"/>
      <c r="AO66" s="3"/>
      <c r="AP66" s="24"/>
      <c r="AQ66" s="25"/>
      <c r="AX66" s="24"/>
      <c r="AY66" s="25"/>
      <c r="BB66" s="24"/>
      <c r="BC66" s="28"/>
      <c r="BD66" s="29"/>
      <c r="BE66" s="14"/>
      <c r="BF66" s="40"/>
      <c r="BG66" s="40"/>
      <c r="BH66" s="40"/>
      <c r="BI66" s="40"/>
      <c r="BJ66" s="40"/>
    </row>
    <row r="67" spans="15:56" ht="5.25" customHeight="1" thickBot="1">
      <c r="O67" s="22"/>
      <c r="P67" s="30"/>
      <c r="Q67" s="23"/>
      <c r="R67" s="2"/>
      <c r="T67" s="22"/>
      <c r="U67" s="23"/>
      <c r="AA67" s="3"/>
      <c r="AB67" s="22"/>
      <c r="AC67" s="23"/>
      <c r="AD67" s="3"/>
      <c r="AE67" s="3"/>
      <c r="AF67" s="3"/>
      <c r="AG67" s="7"/>
      <c r="AH67" s="8"/>
      <c r="AI67" s="26"/>
      <c r="AJ67" s="27"/>
      <c r="AK67" s="8"/>
      <c r="AL67" s="9"/>
      <c r="AM67" s="3"/>
      <c r="AN67" s="3"/>
      <c r="AO67" s="3"/>
      <c r="AP67" s="22"/>
      <c r="AQ67" s="23"/>
      <c r="AX67" s="22"/>
      <c r="AY67" s="23"/>
      <c r="AZ67" s="2"/>
      <c r="BB67" s="22"/>
      <c r="BC67" s="30"/>
      <c r="BD67" s="23"/>
    </row>
    <row r="68" spans="15:56" ht="5.25" customHeight="1">
      <c r="O68" s="22"/>
      <c r="P68" s="30"/>
      <c r="Q68" s="23"/>
      <c r="S68" s="23"/>
      <c r="T68" s="22"/>
      <c r="U68" s="23"/>
      <c r="AA68" s="3"/>
      <c r="AB68" s="22"/>
      <c r="AC68" s="23"/>
      <c r="AD68" s="3"/>
      <c r="AE68" s="3"/>
      <c r="AF68" s="22"/>
      <c r="AG68" s="23"/>
      <c r="AH68" s="3"/>
      <c r="AI68" s="22"/>
      <c r="AJ68" s="23"/>
      <c r="AK68" s="3"/>
      <c r="AL68" s="22"/>
      <c r="AM68" s="23"/>
      <c r="AN68" s="3"/>
      <c r="AO68" s="3"/>
      <c r="AP68" s="22"/>
      <c r="AQ68" s="23"/>
      <c r="AX68" s="22"/>
      <c r="AY68" s="23"/>
      <c r="AZ68" s="22"/>
      <c r="BB68" s="22"/>
      <c r="BC68" s="30"/>
      <c r="BD68" s="23"/>
    </row>
    <row r="69" spans="15:56" ht="10.5" customHeight="1">
      <c r="O69" s="22"/>
      <c r="P69" s="30"/>
      <c r="Q69" s="23"/>
      <c r="S69" s="23"/>
      <c r="T69" s="22"/>
      <c r="U69" s="23"/>
      <c r="AB69" s="22"/>
      <c r="AC69" s="23"/>
      <c r="AG69" s="1" t="s">
        <v>1</v>
      </c>
      <c r="AH69" s="35">
        <f>IF(B8="使用ｺﾞｰﾙ選択を！","",B8)</f>
        <v>500</v>
      </c>
      <c r="AI69" s="35"/>
      <c r="AJ69" s="35"/>
      <c r="AK69" s="35"/>
      <c r="AL69" s="12" t="s">
        <v>2</v>
      </c>
      <c r="AP69" s="22"/>
      <c r="AQ69" s="23"/>
      <c r="AX69" s="22"/>
      <c r="AY69" s="23"/>
      <c r="AZ69" s="22"/>
      <c r="BB69" s="22"/>
      <c r="BC69" s="30"/>
      <c r="BD69" s="23"/>
    </row>
    <row r="70" spans="15:56" ht="5.25" customHeight="1">
      <c r="O70" s="22"/>
      <c r="P70" s="30"/>
      <c r="Q70" s="23"/>
      <c r="S70" s="23"/>
      <c r="T70" s="22"/>
      <c r="U70" s="23"/>
      <c r="AB70" s="22"/>
      <c r="AC70" s="23"/>
      <c r="AF70" s="22"/>
      <c r="AG70" s="23"/>
      <c r="AI70" s="22"/>
      <c r="AJ70" s="23"/>
      <c r="AL70" s="22"/>
      <c r="AM70" s="23"/>
      <c r="AP70" s="22"/>
      <c r="AQ70" s="23"/>
      <c r="AX70" s="22"/>
      <c r="AY70" s="23"/>
      <c r="AZ70" s="22"/>
      <c r="BB70" s="22"/>
      <c r="BC70" s="30"/>
      <c r="BD70" s="23"/>
    </row>
    <row r="71" spans="14:57" ht="10.5" customHeight="1">
      <c r="N71" s="31"/>
      <c r="O71" s="22"/>
      <c r="P71" s="35">
        <f>IF(B6="","",M73+B18)</f>
        <v>100</v>
      </c>
      <c r="Q71" s="35"/>
      <c r="R71" s="35"/>
      <c r="S71" s="35"/>
      <c r="T71" s="22"/>
      <c r="U71" s="23"/>
      <c r="V71" s="3"/>
      <c r="W71" s="3"/>
      <c r="AB71" s="22"/>
      <c r="AC71" s="23"/>
      <c r="AF71" s="22"/>
      <c r="AG71" s="23"/>
      <c r="AI71" s="22"/>
      <c r="AJ71" s="23"/>
      <c r="AL71" s="22"/>
      <c r="AM71" s="23"/>
      <c r="AP71" s="22"/>
      <c r="AQ71" s="23"/>
      <c r="AV71" s="3"/>
      <c r="AW71" s="3"/>
      <c r="AX71" s="22"/>
      <c r="AY71" s="42">
        <f>IF(B6="","",BA73-B18)</f>
        <v>4900</v>
      </c>
      <c r="AZ71" s="43"/>
      <c r="BA71" s="43"/>
      <c r="BB71" s="43"/>
      <c r="BC71" s="44"/>
      <c r="BD71" s="23"/>
      <c r="BE71" s="33"/>
    </row>
    <row r="72" spans="15:56" ht="5.25" customHeight="1">
      <c r="O72" s="22"/>
      <c r="P72" s="23"/>
      <c r="R72" s="22"/>
      <c r="T72" s="22"/>
      <c r="U72" s="23"/>
      <c r="V72" s="3"/>
      <c r="W72" s="3"/>
      <c r="AB72" s="22"/>
      <c r="AC72" s="23"/>
      <c r="AF72" s="22"/>
      <c r="AG72" s="23"/>
      <c r="AI72" s="22"/>
      <c r="AJ72" s="23"/>
      <c r="AL72" s="22"/>
      <c r="AM72" s="23"/>
      <c r="AP72" s="22"/>
      <c r="AQ72" s="23"/>
      <c r="AV72" s="3"/>
      <c r="AW72" s="3"/>
      <c r="AX72" s="22"/>
      <c r="AY72" s="23"/>
      <c r="AZ72" s="22"/>
      <c r="BC72" s="22"/>
      <c r="BD72" s="23"/>
    </row>
    <row r="73" spans="3:58" ht="10.5" customHeight="1">
      <c r="C73" s="12"/>
      <c r="D73" s="12"/>
      <c r="E73" s="12"/>
      <c r="F73" s="12"/>
      <c r="G73" s="12"/>
      <c r="H73" s="12"/>
      <c r="I73" s="12"/>
      <c r="M73" s="35">
        <v>0</v>
      </c>
      <c r="N73" s="35"/>
      <c r="O73" s="35"/>
      <c r="P73" s="35"/>
      <c r="Q73" s="35"/>
      <c r="R73" s="44"/>
      <c r="S73" s="43">
        <f>IF(B6="","",AD74-B12)</f>
        <v>1050</v>
      </c>
      <c r="T73" s="43"/>
      <c r="U73" s="43"/>
      <c r="V73" s="43"/>
      <c r="W73" s="43"/>
      <c r="X73" s="43"/>
      <c r="Z73" s="35">
        <f>IF(B6="","",AD74-B10)</f>
        <v>1850</v>
      </c>
      <c r="AA73" s="35"/>
      <c r="AB73" s="35"/>
      <c r="AC73" s="35"/>
      <c r="AD73" s="35"/>
      <c r="AE73" s="35"/>
      <c r="AF73" s="22"/>
      <c r="AG73" s="42">
        <f>IF(B6="","",B6/2)</f>
        <v>2500</v>
      </c>
      <c r="AH73" s="35"/>
      <c r="AI73" s="35"/>
      <c r="AJ73" s="35"/>
      <c r="AK73" s="35"/>
      <c r="AL73" s="44"/>
      <c r="AM73" s="23"/>
      <c r="AN73" s="35">
        <f>IF(B6="","",AJ74+B10)</f>
        <v>3150</v>
      </c>
      <c r="AO73" s="35"/>
      <c r="AP73" s="35"/>
      <c r="AQ73" s="35"/>
      <c r="AR73" s="35"/>
      <c r="AS73" s="35"/>
      <c r="AU73" s="35">
        <f>IF(B6="","",AJ74+B12)</f>
        <v>3950</v>
      </c>
      <c r="AV73" s="35"/>
      <c r="AW73" s="35"/>
      <c r="AX73" s="35"/>
      <c r="AY73" s="35"/>
      <c r="AZ73" s="44"/>
      <c r="BA73" s="42">
        <f>IF(B6="","",B6)</f>
        <v>5000</v>
      </c>
      <c r="BB73" s="35"/>
      <c r="BC73" s="35"/>
      <c r="BD73" s="35"/>
      <c r="BE73" s="35"/>
      <c r="BF73" s="35"/>
    </row>
    <row r="74" spans="16:55" ht="10.5" customHeight="1">
      <c r="P74" s="35">
        <f>IF(B6="","",M73+B18+B22)</f>
        <v>800</v>
      </c>
      <c r="Q74" s="35"/>
      <c r="R74" s="35"/>
      <c r="S74" s="35"/>
      <c r="T74" s="35"/>
      <c r="U74" s="35"/>
      <c r="V74" s="12"/>
      <c r="W74" s="12"/>
      <c r="X74" s="12"/>
      <c r="AD74" s="35">
        <f>IF(B6="","",AG73-B8/2)</f>
        <v>2250</v>
      </c>
      <c r="AE74" s="35"/>
      <c r="AF74" s="35"/>
      <c r="AG74" s="35"/>
      <c r="AH74" s="35"/>
      <c r="AI74" s="35"/>
      <c r="AJ74" s="35">
        <f>IF(B6="","",AG73+B8/2)</f>
        <v>2750</v>
      </c>
      <c r="AK74" s="35"/>
      <c r="AL74" s="35"/>
      <c r="AM74" s="35"/>
      <c r="AN74" s="35"/>
      <c r="AO74" s="35"/>
      <c r="AU74" s="12"/>
      <c r="AV74" s="12"/>
      <c r="AW74" s="12"/>
      <c r="AX74" s="35">
        <f>IF(B6="","",BA73-B18-B22)</f>
        <v>4200</v>
      </c>
      <c r="AY74" s="35"/>
      <c r="AZ74" s="35"/>
      <c r="BA74" s="35"/>
      <c r="BB74" s="35"/>
      <c r="BC74" s="35"/>
    </row>
    <row r="75" ht="5.25" customHeight="1"/>
    <row r="76" ht="5.25" customHeight="1"/>
    <row r="77" ht="5.25" customHeight="1"/>
    <row r="78" ht="5.25" customHeight="1"/>
    <row r="79" ht="5.25" customHeight="1"/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</sheetData>
  <mergeCells count="63">
    <mergeCell ref="Z73:AE73"/>
    <mergeCell ref="P74:U74"/>
    <mergeCell ref="S73:X73"/>
    <mergeCell ref="M73:R73"/>
    <mergeCell ref="BA73:BF73"/>
    <mergeCell ref="AX74:BC74"/>
    <mergeCell ref="AU73:AZ73"/>
    <mergeCell ref="AD74:AI74"/>
    <mergeCell ref="AJ74:AO74"/>
    <mergeCell ref="AG73:AL73"/>
    <mergeCell ref="AN73:AS73"/>
    <mergeCell ref="AY71:BC71"/>
    <mergeCell ref="BF57:BJ58"/>
    <mergeCell ref="BF61:BJ62"/>
    <mergeCell ref="BF65:BJ66"/>
    <mergeCell ref="BK64:BO65"/>
    <mergeCell ref="BF17:BJ18"/>
    <mergeCell ref="BF20:BJ21"/>
    <mergeCell ref="BF28:BJ29"/>
    <mergeCell ref="BF35:BJ36"/>
    <mergeCell ref="P71:S71"/>
    <mergeCell ref="D1:BO1"/>
    <mergeCell ref="BF42:BJ43"/>
    <mergeCell ref="BF50:BJ51"/>
    <mergeCell ref="BF53:BJ54"/>
    <mergeCell ref="AH69:AK69"/>
    <mergeCell ref="BF5:BJ6"/>
    <mergeCell ref="BK6:BO7"/>
    <mergeCell ref="BF9:BJ10"/>
    <mergeCell ref="BF13:BJ14"/>
    <mergeCell ref="C20:C21"/>
    <mergeCell ref="A4:A5"/>
    <mergeCell ref="A6:A7"/>
    <mergeCell ref="A22:A23"/>
    <mergeCell ref="B22:B23"/>
    <mergeCell ref="C22:C23"/>
    <mergeCell ref="A8:A9"/>
    <mergeCell ref="A10:A11"/>
    <mergeCell ref="B6:B7"/>
    <mergeCell ref="C6:C7"/>
    <mergeCell ref="A2:A3"/>
    <mergeCell ref="C2:C3"/>
    <mergeCell ref="B2:B3"/>
    <mergeCell ref="B4:B5"/>
    <mergeCell ref="C4:C5"/>
    <mergeCell ref="B8:B9"/>
    <mergeCell ref="C8:C9"/>
    <mergeCell ref="B10:B11"/>
    <mergeCell ref="C10:C11"/>
    <mergeCell ref="C16:C17"/>
    <mergeCell ref="B18:B19"/>
    <mergeCell ref="C18:C19"/>
    <mergeCell ref="B12:B13"/>
    <mergeCell ref="C12:C13"/>
    <mergeCell ref="B14:B15"/>
    <mergeCell ref="C14:C15"/>
    <mergeCell ref="A14:A15"/>
    <mergeCell ref="A12:A13"/>
    <mergeCell ref="A20:A21"/>
    <mergeCell ref="B20:B21"/>
    <mergeCell ref="B16:B17"/>
    <mergeCell ref="A16:A17"/>
    <mergeCell ref="A18:A19"/>
  </mergeCells>
  <conditionalFormatting sqref="B1:B72 B74:B65536">
    <cfRule type="cellIs" priority="1" dxfId="0" operator="equal" stopIfTrue="1">
      <formula>"使用ｺﾞｰﾙ選択を！"</formula>
    </cfRule>
  </conditionalFormatting>
  <dataValidations count="1">
    <dataValidation type="list" allowBlank="1" showInputMessage="1" showErrorMessage="1" sqref="B2:B3">
      <formula1>"【リストより選択】,少年用,一般用"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1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IQC用PC</cp:lastModifiedBy>
  <cp:lastPrinted>2011-02-12T23:01:59Z</cp:lastPrinted>
  <dcterms:created xsi:type="dcterms:W3CDTF">2007-10-20T22:48:57Z</dcterms:created>
  <dcterms:modified xsi:type="dcterms:W3CDTF">2011-02-27T17:27:39Z</dcterms:modified>
  <cp:category/>
  <cp:version/>
  <cp:contentType/>
  <cp:contentStatus/>
</cp:coreProperties>
</file>